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'Sheet1'!$A$1:$J$120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<sst xmlns="http://schemas.openxmlformats.org/spreadsheetml/2006/main" count="119" uniqueCount="109">
  <si>
    <t>Financial History</t>
  </si>
  <si>
    <t>Budget</t>
  </si>
  <si>
    <t>Future Budget Possibilities / Goals</t>
  </si>
  <si>
    <t>Actual</t>
  </si>
  <si>
    <t>Annualized</t>
  </si>
  <si>
    <t>Proposal</t>
  </si>
  <si>
    <t>REVENUE     (kinds of income)</t>
  </si>
  <si>
    <t>Contributions</t>
  </si>
  <si>
    <t>Sustainers</t>
  </si>
  <si>
    <t>One Time Contributors</t>
  </si>
  <si>
    <t>Green Party Card</t>
  </si>
  <si>
    <t>Other Contributions</t>
  </si>
  <si>
    <t>Planned Giving</t>
  </si>
  <si>
    <t>Merchandise Sales</t>
  </si>
  <si>
    <t>Retail Sales</t>
  </si>
  <si>
    <t>Bulk Sales</t>
  </si>
  <si>
    <t>Printed Literature</t>
  </si>
  <si>
    <t>Registration Fees</t>
  </si>
  <si>
    <t>Annual National Meeting</t>
  </si>
  <si>
    <t>In Kind Contributions</t>
  </si>
  <si>
    <t>TOTAL REVENUE</t>
  </si>
  <si>
    <t>% increase over prior year</t>
  </si>
  <si>
    <t>FUNDRAISING COSTS</t>
  </si>
  <si>
    <t>Fundraising Staff</t>
  </si>
  <si>
    <t>Salaries &amp; Wages</t>
  </si>
  <si>
    <t>Payroll Taxes</t>
  </si>
  <si>
    <t>Health Insurance</t>
  </si>
  <si>
    <t>Direct Mail</t>
  </si>
  <si>
    <t>Printing &amp; Mailing Costs-Resol</t>
  </si>
  <si>
    <t>Printing &amp; Mailing Costs-Prospct</t>
  </si>
  <si>
    <t>Postage Costs</t>
  </si>
  <si>
    <t>List Purchases</t>
  </si>
  <si>
    <t>Online Costs</t>
  </si>
  <si>
    <t>Phone Solicitation-Green Donors</t>
  </si>
  <si>
    <t>Phone Solicitation-Prospecting</t>
  </si>
  <si>
    <t>Merchandising</t>
  </si>
  <si>
    <t>Cost of Merchandise Sold</t>
  </si>
  <si>
    <t>Cost of Printed Literature</t>
  </si>
  <si>
    <t>Postage &amp; Shipping</t>
  </si>
  <si>
    <t>Advertising &amp; Promotion</t>
  </si>
  <si>
    <t>Income Tax on Sales</t>
  </si>
  <si>
    <t>Events</t>
  </si>
  <si>
    <t>Electronic Payment Processing</t>
  </si>
  <si>
    <t>Miscellaneous Fundraising Costs</t>
  </si>
  <si>
    <t>State Sharing Distributions</t>
  </si>
  <si>
    <t>TOTAL FUNDRAISING COSTS</t>
  </si>
  <si>
    <t>ELECTORAL POLITICS</t>
  </si>
  <si>
    <t>Political Director Salary</t>
  </si>
  <si>
    <t>Ballot Access</t>
  </si>
  <si>
    <t>Candidate Support</t>
  </si>
  <si>
    <t>Campaign Schools</t>
  </si>
  <si>
    <t>Travel</t>
  </si>
  <si>
    <t>TOTAL ELECTORAL POLITICS</t>
  </si>
  <si>
    <t>ORGANIZING AND OUTREACH</t>
  </si>
  <si>
    <t>Field Organizer Salaries</t>
  </si>
  <si>
    <t>Insurance</t>
  </si>
  <si>
    <t>Media Committee</t>
  </si>
  <si>
    <t>Media Director Salary</t>
  </si>
  <si>
    <t>Media Contact List</t>
  </si>
  <si>
    <t>Other Expenses</t>
  </si>
  <si>
    <t>Outreach Committee</t>
  </si>
  <si>
    <t>Printing Platform Summary</t>
  </si>
  <si>
    <t>Memberships &amp; Conferences</t>
  </si>
  <si>
    <t>Green Pages</t>
  </si>
  <si>
    <t>TOTAL ORGANIZING &amp; OUTREACH</t>
  </si>
  <si>
    <t>GOVERNANCE</t>
  </si>
  <si>
    <t>Steering Committee</t>
  </si>
  <si>
    <t>International Representation</t>
  </si>
  <si>
    <t>Legal Counsel</t>
  </si>
  <si>
    <t>TOTAL GOVERNANCE</t>
  </si>
  <si>
    <t>SUPPORT &amp; SERVICES</t>
  </si>
  <si>
    <t>Executive Director</t>
  </si>
  <si>
    <t>Office Manager</t>
  </si>
  <si>
    <t>Office Asst/Volunteer Coordinator</t>
  </si>
  <si>
    <t>Web Manager Contractor</t>
  </si>
  <si>
    <t>Accountant Contractor</t>
  </si>
  <si>
    <t>Rent</t>
  </si>
  <si>
    <t>Internet</t>
  </si>
  <si>
    <t>Supplies</t>
  </si>
  <si>
    <t>IT Development</t>
  </si>
  <si>
    <t>Postage</t>
  </si>
  <si>
    <t>Miscellaneous-bank fees, etc</t>
  </si>
  <si>
    <t>TOTAL SUPPORT &amp; SERVICES</t>
  </si>
  <si>
    <t>TOTAL EXPENDITURES</t>
  </si>
  <si>
    <t>EXCESS REVENUE OVER EXP</t>
  </si>
  <si>
    <t>Restore Earmarked Funds</t>
  </si>
  <si>
    <t>State Sharing-2008</t>
  </si>
  <si>
    <t>State Sharing-2009</t>
  </si>
  <si>
    <t>State Sharing-1st Q 2010</t>
  </si>
  <si>
    <t>State Sharing-2nd Q 2010</t>
  </si>
  <si>
    <t>Net Surplus to General Reserves</t>
  </si>
  <si>
    <t>Donation of $250 or more</t>
  </si>
  <si>
    <t>Other Events</t>
  </si>
  <si>
    <t>Inventory Growth (10% of sales)</t>
  </si>
  <si>
    <t>NET FUNDS Available for OPERATIONS</t>
  </si>
  <si>
    <t>Phone/DSL</t>
  </si>
  <si>
    <t>Loan Repayment</t>
  </si>
  <si>
    <t>2010 actual</t>
  </si>
  <si>
    <t>Accounts Payable (estimate)</t>
  </si>
  <si>
    <t>State Sharing-3rd Q 2010 (estimate)</t>
  </si>
  <si>
    <t>State Sharing-4th Q 2010 (estimate)</t>
  </si>
  <si>
    <t>Ballott Access (as of 6/30/2010)</t>
  </si>
  <si>
    <t>Black Caucus (as of 6/30/2010)</t>
  </si>
  <si>
    <t>IT Fund (as of 6/30/2010)</t>
  </si>
  <si>
    <t>GPAX (as of 6/30/2010)</t>
  </si>
  <si>
    <t>International Committee (as of 6/30/2010)</t>
  </si>
  <si>
    <t>Lavendar Caucus (as of 6/30/2010)</t>
  </si>
  <si>
    <t>Women's Caucus (as of 6/30/2010)</t>
  </si>
  <si>
    <t>Coordinated Campaign Committee (@6/30)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</si>
</sst>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d\,\ yyyy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4" fillId="0" borderId="0" xfId="0" applyFont="1" applyAlignment="1">
      <alignment/>
    </xf>
    <xf numFmtId="1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1" fontId="4" fillId="0" borderId="5" xfId="0" applyNumberFormat="1" applyFont="1" applyBorder="1" applyAlignment="1">
      <alignment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" fontId="4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 indent="1"/>
    </xf>
    <xf numFmtId="3" fontId="4" fillId="0" borderId="6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9" fontId="4" fillId="0" borderId="2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3" sqref="A113"/>
    </sheetView>
  </sheetViews>
  <sheetFormatPr defaultColWidth="9.140625" defaultRowHeight="12.75"/>
  <cols>
    <col min="1" max="1" width="32.28125" style="1" bestFit="1" customWidth="1"/>
    <col min="2" max="2" width="7.00390625" style="4" bestFit="1" customWidth="1"/>
    <col min="3" max="3" width="6.140625" style="5" bestFit="1" customWidth="1"/>
    <col min="4" max="4" width="9.00390625" style="4" bestFit="1" customWidth="1"/>
    <col min="5" max="5" width="8.28125" style="39" bestFit="1" customWidth="1"/>
    <col min="6" max="6" width="7.421875" style="1" customWidth="1"/>
    <col min="7" max="7" width="6.57421875" style="1" bestFit="1" customWidth="1"/>
    <col min="8" max="8" width="6.140625" style="3" bestFit="1" customWidth="1"/>
    <col min="9" max="10" width="7.00390625" style="3" bestFit="1" customWidth="1"/>
    <col min="11" max="11" width="9.00390625" style="1" customWidth="1"/>
    <col min="12" max="12" width="9.140625" style="1" hidden="1" customWidth="1"/>
    <col min="13" max="16384" width="9.140625" style="1" customWidth="1"/>
  </cols>
  <sheetData>
    <row r="1" spans="2:5" ht="11.25">
      <c r="B1" s="52" t="s">
        <v>0</v>
      </c>
      <c r="C1" s="52"/>
      <c r="D1" s="53"/>
      <c r="E1" s="2">
        <v>2011</v>
      </c>
    </row>
    <row r="2" spans="2:10" ht="11.25">
      <c r="B2" s="4">
        <v>2009</v>
      </c>
      <c r="C2" s="5">
        <v>2010</v>
      </c>
      <c r="D2" s="4" t="s">
        <v>97</v>
      </c>
      <c r="E2" s="6" t="s">
        <v>1</v>
      </c>
      <c r="F2" s="51" t="s">
        <v>2</v>
      </c>
      <c r="G2" s="52"/>
      <c r="H2" s="52"/>
      <c r="I2" s="52"/>
      <c r="J2" s="52"/>
    </row>
    <row r="3" spans="2:10" ht="11.25">
      <c r="B3" s="7" t="s">
        <v>3</v>
      </c>
      <c r="C3" s="7" t="s">
        <v>1</v>
      </c>
      <c r="D3" s="8" t="s">
        <v>4</v>
      </c>
      <c r="E3" s="9" t="s">
        <v>5</v>
      </c>
      <c r="F3" s="10">
        <v>2012</v>
      </c>
      <c r="G3" s="10">
        <v>2013</v>
      </c>
      <c r="H3" s="11">
        <v>2014</v>
      </c>
      <c r="I3" s="11">
        <v>2015</v>
      </c>
      <c r="J3" s="11">
        <v>2016</v>
      </c>
    </row>
    <row r="4" spans="1:5" ht="11.25">
      <c r="A4" s="1" t="s">
        <v>6</v>
      </c>
      <c r="E4" s="6"/>
    </row>
    <row r="5" spans="1:5" ht="11.25">
      <c r="A5" s="12" t="s">
        <v>7</v>
      </c>
      <c r="E5" s="6"/>
    </row>
    <row r="6" spans="1:10" ht="11.25">
      <c r="A6" s="13" t="s">
        <v>8</v>
      </c>
      <c r="B6" s="4">
        <v>62865</v>
      </c>
      <c r="C6" s="5">
        <v>78000</v>
      </c>
      <c r="D6" s="4">
        <v>73500</v>
      </c>
      <c r="E6" s="6">
        <v>90000</v>
      </c>
      <c r="F6" s="1">
        <v>135000</v>
      </c>
      <c r="G6" s="1">
        <v>200000</v>
      </c>
      <c r="H6" s="3">
        <v>300000</v>
      </c>
      <c r="I6" s="3">
        <v>400000</v>
      </c>
      <c r="J6" s="3">
        <v>500000</v>
      </c>
    </row>
    <row r="7" spans="1:5" ht="11.25">
      <c r="A7" s="13" t="s">
        <v>9</v>
      </c>
      <c r="E7" s="6"/>
    </row>
    <row r="8" spans="1:13" ht="11.25">
      <c r="A8" s="14" t="s">
        <v>10</v>
      </c>
      <c r="B8" s="4">
        <v>9574</v>
      </c>
      <c r="C8" s="5">
        <v>5800</v>
      </c>
      <c r="D8" s="4">
        <v>1800</v>
      </c>
      <c r="E8" s="6">
        <v>30000</v>
      </c>
      <c r="F8" s="1">
        <v>40000</v>
      </c>
      <c r="G8" s="1">
        <v>50000</v>
      </c>
      <c r="H8" s="3">
        <v>60000</v>
      </c>
      <c r="I8" s="3">
        <v>65000</v>
      </c>
      <c r="J8" s="3">
        <v>70000</v>
      </c>
      <c r="M8" s="48"/>
    </row>
    <row r="9" spans="1:10" ht="11.25">
      <c r="A9" s="14" t="s">
        <v>91</v>
      </c>
      <c r="B9" s="4">
        <v>48375</v>
      </c>
      <c r="C9" s="5">
        <v>100000</v>
      </c>
      <c r="D9" s="4">
        <v>40000</v>
      </c>
      <c r="E9" s="6">
        <v>80000</v>
      </c>
      <c r="F9" s="1">
        <v>110000</v>
      </c>
      <c r="G9" s="1">
        <v>145000</v>
      </c>
      <c r="H9" s="3">
        <v>180000</v>
      </c>
      <c r="I9" s="3">
        <v>215000</v>
      </c>
      <c r="J9" s="3">
        <v>260000</v>
      </c>
    </row>
    <row r="10" spans="1:10" ht="11.25">
      <c r="A10" s="14" t="s">
        <v>11</v>
      </c>
      <c r="B10" s="4">
        <v>136307</v>
      </c>
      <c r="C10" s="5">
        <v>155000</v>
      </c>
      <c r="D10" s="4">
        <v>133900</v>
      </c>
      <c r="E10" s="6">
        <v>185000</v>
      </c>
      <c r="F10" s="1">
        <v>210000</v>
      </c>
      <c r="G10" s="1">
        <v>270000</v>
      </c>
      <c r="H10" s="3">
        <v>350000</v>
      </c>
      <c r="I10" s="3">
        <v>475000</v>
      </c>
      <c r="J10" s="3">
        <v>600000</v>
      </c>
    </row>
    <row r="11" spans="1:10" ht="11.25">
      <c r="A11" s="14" t="s">
        <v>12</v>
      </c>
      <c r="B11" s="4">
        <v>30400</v>
      </c>
      <c r="C11" s="5">
        <v>30400</v>
      </c>
      <c r="D11" s="4">
        <v>30400</v>
      </c>
      <c r="E11" s="6">
        <v>30400</v>
      </c>
      <c r="F11" s="1">
        <v>5000</v>
      </c>
      <c r="G11" s="1">
        <v>0</v>
      </c>
      <c r="H11" s="3">
        <v>0</v>
      </c>
      <c r="I11" s="3">
        <v>0</v>
      </c>
      <c r="J11" s="3">
        <v>0</v>
      </c>
    </row>
    <row r="12" spans="1:5" ht="11.25">
      <c r="A12" s="12" t="s">
        <v>13</v>
      </c>
      <c r="E12" s="6"/>
    </row>
    <row r="13" spans="1:10" ht="11.25">
      <c r="A13" s="13" t="s">
        <v>14</v>
      </c>
      <c r="B13" s="4">
        <v>11238</v>
      </c>
      <c r="C13" s="5">
        <v>13000</v>
      </c>
      <c r="D13" s="4">
        <v>6500</v>
      </c>
      <c r="E13" s="6">
        <v>12000</v>
      </c>
      <c r="F13" s="1">
        <v>20000</v>
      </c>
      <c r="G13" s="1">
        <v>35000</v>
      </c>
      <c r="H13" s="3">
        <v>50000</v>
      </c>
      <c r="I13" s="3">
        <v>55000</v>
      </c>
      <c r="J13" s="3">
        <v>60000</v>
      </c>
    </row>
    <row r="14" spans="1:10" ht="11.25">
      <c r="A14" s="13" t="s">
        <v>15</v>
      </c>
      <c r="E14" s="6">
        <v>1600</v>
      </c>
      <c r="F14" s="1">
        <v>2500</v>
      </c>
      <c r="G14" s="1">
        <v>5000</v>
      </c>
      <c r="H14" s="3">
        <v>10000</v>
      </c>
      <c r="I14" s="3">
        <v>15000</v>
      </c>
      <c r="J14" s="3">
        <v>20000</v>
      </c>
    </row>
    <row r="15" spans="1:10" ht="11.25">
      <c r="A15" s="13" t="s">
        <v>16</v>
      </c>
      <c r="E15" s="6">
        <v>1000</v>
      </c>
      <c r="F15" s="1">
        <v>1500</v>
      </c>
      <c r="G15" s="1">
        <v>2000</v>
      </c>
      <c r="H15" s="3">
        <v>2500</v>
      </c>
      <c r="I15" s="3">
        <v>3500</v>
      </c>
      <c r="J15" s="3">
        <v>5000</v>
      </c>
    </row>
    <row r="16" spans="1:5" ht="11.25">
      <c r="A16" s="12" t="s">
        <v>17</v>
      </c>
      <c r="E16" s="6"/>
    </row>
    <row r="17" spans="1:10" ht="11.25">
      <c r="A17" s="13" t="s">
        <v>18</v>
      </c>
      <c r="B17" s="4">
        <v>22682</v>
      </c>
      <c r="C17" s="5">
        <v>25000</v>
      </c>
      <c r="D17" s="4">
        <v>22025</v>
      </c>
      <c r="E17" s="6">
        <v>22000</v>
      </c>
      <c r="F17" s="1">
        <v>30000</v>
      </c>
      <c r="G17" s="1">
        <v>24000</v>
      </c>
      <c r="H17" s="3">
        <v>26000</v>
      </c>
      <c r="I17" s="3">
        <v>28000</v>
      </c>
      <c r="J17" s="3">
        <v>30000</v>
      </c>
    </row>
    <row r="18" spans="1:10" ht="11.25">
      <c r="A18" s="13" t="s">
        <v>92</v>
      </c>
      <c r="B18" s="4">
        <v>3665</v>
      </c>
      <c r="D18" s="4">
        <v>200</v>
      </c>
      <c r="E18" s="6">
        <v>0</v>
      </c>
      <c r="F18" s="1">
        <v>2000</v>
      </c>
      <c r="G18" s="1">
        <v>3000</v>
      </c>
      <c r="H18" s="3">
        <v>4000</v>
      </c>
      <c r="I18" s="3">
        <v>5000</v>
      </c>
      <c r="J18" s="3">
        <v>6000</v>
      </c>
    </row>
    <row r="19" spans="1:10" ht="11.25">
      <c r="A19" s="12" t="s">
        <v>19</v>
      </c>
      <c r="B19" s="8"/>
      <c r="C19" s="7"/>
      <c r="D19" s="8"/>
      <c r="E19" s="9"/>
      <c r="F19" s="10"/>
      <c r="G19" s="10"/>
      <c r="H19" s="11"/>
      <c r="I19" s="11"/>
      <c r="J19" s="11"/>
    </row>
    <row r="20" spans="1:10" s="15" customFormat="1" ht="11.25">
      <c r="A20" s="15" t="s">
        <v>20</v>
      </c>
      <c r="B20" s="16">
        <f>SUM(B6:B19)</f>
        <v>325106</v>
      </c>
      <c r="C20" s="16">
        <f>SUM(C6:C19)</f>
        <v>407200</v>
      </c>
      <c r="D20" s="16">
        <f>SUM(D6:D19)</f>
        <v>308325</v>
      </c>
      <c r="E20" s="17">
        <f aca="true" t="shared" si="0" ref="E20:J20">SUM(E5:E19)</f>
        <v>452000</v>
      </c>
      <c r="F20" s="18">
        <f t="shared" si="0"/>
        <v>556000</v>
      </c>
      <c r="G20" s="19">
        <f t="shared" si="0"/>
        <v>734000</v>
      </c>
      <c r="H20" s="20">
        <f t="shared" si="0"/>
        <v>982500</v>
      </c>
      <c r="I20" s="20">
        <f t="shared" si="0"/>
        <v>1261500</v>
      </c>
      <c r="J20" s="20">
        <f t="shared" si="0"/>
        <v>1551000</v>
      </c>
    </row>
    <row r="21" spans="1:10" ht="11.25">
      <c r="A21" s="21" t="s">
        <v>21</v>
      </c>
      <c r="E21" s="49">
        <v>0.47</v>
      </c>
      <c r="F21" s="50">
        <v>0.23</v>
      </c>
      <c r="G21" s="48">
        <v>0.32</v>
      </c>
      <c r="H21" s="48">
        <v>0.34</v>
      </c>
      <c r="I21" s="48">
        <v>0.22</v>
      </c>
      <c r="J21" s="48">
        <v>0.23</v>
      </c>
    </row>
    <row r="22" spans="1:5" ht="11.25">
      <c r="A22" s="1" t="s">
        <v>22</v>
      </c>
      <c r="E22" s="6"/>
    </row>
    <row r="23" spans="1:5" ht="11.25">
      <c r="A23" s="12" t="s">
        <v>23</v>
      </c>
      <c r="E23" s="6"/>
    </row>
    <row r="24" spans="1:10" ht="11.25">
      <c r="A24" s="13" t="s">
        <v>24</v>
      </c>
      <c r="B24" s="4">
        <v>56003</v>
      </c>
      <c r="C24" s="5">
        <v>20510</v>
      </c>
      <c r="D24" s="4">
        <v>20087</v>
      </c>
      <c r="E24" s="6">
        <v>36000</v>
      </c>
      <c r="F24" s="1">
        <v>42000</v>
      </c>
      <c r="G24" s="1">
        <v>48000</v>
      </c>
      <c r="H24" s="3">
        <v>54000</v>
      </c>
      <c r="I24" s="3">
        <v>60000</v>
      </c>
      <c r="J24" s="3">
        <v>60000</v>
      </c>
    </row>
    <row r="25" spans="1:10" ht="11.25">
      <c r="A25" s="13" t="s">
        <v>25</v>
      </c>
      <c r="B25" s="4">
        <v>4877</v>
      </c>
      <c r="C25" s="5">
        <v>2166</v>
      </c>
      <c r="D25" s="4">
        <v>1994</v>
      </c>
      <c r="E25" s="6">
        <f aca="true" t="shared" si="1" ref="E25:J25">12%*E24</f>
        <v>4320</v>
      </c>
      <c r="F25" s="22">
        <f t="shared" si="1"/>
        <v>5040</v>
      </c>
      <c r="G25" s="22">
        <f t="shared" si="1"/>
        <v>5760</v>
      </c>
      <c r="H25" s="5">
        <f t="shared" si="1"/>
        <v>6480</v>
      </c>
      <c r="I25" s="5">
        <f t="shared" si="1"/>
        <v>7200</v>
      </c>
      <c r="J25" s="5">
        <f t="shared" si="1"/>
        <v>7200</v>
      </c>
    </row>
    <row r="26" spans="1:10" ht="11.25">
      <c r="A26" s="13" t="s">
        <v>26</v>
      </c>
      <c r="B26" s="4">
        <v>5424</v>
      </c>
      <c r="C26" s="5">
        <v>1800</v>
      </c>
      <c r="D26" s="4">
        <v>2506</v>
      </c>
      <c r="E26" s="6">
        <v>5592</v>
      </c>
      <c r="F26" s="1">
        <v>6150</v>
      </c>
      <c r="G26" s="1">
        <v>6775</v>
      </c>
      <c r="H26" s="3">
        <v>7500</v>
      </c>
      <c r="I26" s="3">
        <v>8200</v>
      </c>
      <c r="J26" s="3">
        <v>9000</v>
      </c>
    </row>
    <row r="27" spans="1:5" ht="11.25">
      <c r="A27" s="12" t="s">
        <v>27</v>
      </c>
      <c r="E27" s="6"/>
    </row>
    <row r="28" spans="1:10" ht="11.25">
      <c r="A28" s="13" t="s">
        <v>28</v>
      </c>
      <c r="B28" s="4">
        <v>25027</v>
      </c>
      <c r="C28" s="5">
        <v>30000</v>
      </c>
      <c r="D28" s="4">
        <v>23727</v>
      </c>
      <c r="E28" s="6">
        <v>27000</v>
      </c>
      <c r="F28" s="1">
        <v>35000</v>
      </c>
      <c r="G28" s="1">
        <v>45000</v>
      </c>
      <c r="H28" s="3">
        <v>55000</v>
      </c>
      <c r="I28" s="3">
        <v>70000</v>
      </c>
      <c r="J28" s="3">
        <v>90000</v>
      </c>
    </row>
    <row r="29" spans="1:10" ht="11.25">
      <c r="A29" s="13" t="s">
        <v>29</v>
      </c>
      <c r="E29" s="6">
        <v>9000</v>
      </c>
      <c r="F29" s="1">
        <v>12000</v>
      </c>
      <c r="G29" s="1">
        <v>20000</v>
      </c>
      <c r="H29" s="3">
        <v>25000</v>
      </c>
      <c r="I29" s="3">
        <v>30000</v>
      </c>
      <c r="J29" s="3">
        <v>40000</v>
      </c>
    </row>
    <row r="30" spans="1:10" ht="11.25">
      <c r="A30" s="13" t="s">
        <v>30</v>
      </c>
      <c r="B30" s="4">
        <v>7534</v>
      </c>
      <c r="C30" s="5">
        <v>7000</v>
      </c>
      <c r="D30" s="4">
        <v>8532</v>
      </c>
      <c r="E30" s="6">
        <v>9000</v>
      </c>
      <c r="F30" s="1">
        <v>12000</v>
      </c>
      <c r="G30" s="1">
        <v>13500</v>
      </c>
      <c r="H30" s="3">
        <v>18000</v>
      </c>
      <c r="I30" s="3">
        <v>24000</v>
      </c>
      <c r="J30" s="3">
        <v>30000</v>
      </c>
    </row>
    <row r="31" spans="1:10" ht="11.25">
      <c r="A31" s="13" t="s">
        <v>31</v>
      </c>
      <c r="E31" s="6">
        <v>3000</v>
      </c>
      <c r="F31" s="1">
        <v>5000</v>
      </c>
      <c r="G31" s="1">
        <v>10000</v>
      </c>
      <c r="H31" s="3">
        <v>20000</v>
      </c>
      <c r="I31" s="3">
        <v>25000</v>
      </c>
      <c r="J31" s="3">
        <v>30000</v>
      </c>
    </row>
    <row r="32" spans="1:10" ht="11.25">
      <c r="A32" s="12" t="s">
        <v>32</v>
      </c>
      <c r="B32" s="4">
        <v>5500</v>
      </c>
      <c r="C32" s="5">
        <v>7000</v>
      </c>
      <c r="D32" s="4">
        <v>6000</v>
      </c>
      <c r="E32" s="6">
        <v>9000</v>
      </c>
      <c r="F32" s="1">
        <v>12000</v>
      </c>
      <c r="G32" s="1">
        <v>15000</v>
      </c>
      <c r="H32" s="3">
        <v>25000</v>
      </c>
      <c r="I32" s="3">
        <v>50000</v>
      </c>
      <c r="J32" s="3">
        <v>75000</v>
      </c>
    </row>
    <row r="33" spans="1:10" ht="11.25">
      <c r="A33" s="12" t="s">
        <v>33</v>
      </c>
      <c r="B33" s="4">
        <v>53911</v>
      </c>
      <c r="C33" s="5">
        <v>42000</v>
      </c>
      <c r="E33" s="6">
        <v>20000</v>
      </c>
      <c r="F33" s="1">
        <v>24000</v>
      </c>
      <c r="G33" s="1">
        <v>30000</v>
      </c>
      <c r="H33" s="3">
        <v>36000</v>
      </c>
      <c r="I33" s="3">
        <v>48000</v>
      </c>
      <c r="J33" s="3">
        <v>60000</v>
      </c>
    </row>
    <row r="34" spans="1:10" ht="11.25">
      <c r="A34" s="12" t="s">
        <v>34</v>
      </c>
      <c r="E34" s="6">
        <v>4000</v>
      </c>
      <c r="F34" s="1">
        <v>6000</v>
      </c>
      <c r="G34" s="1">
        <v>10000</v>
      </c>
      <c r="H34" s="3">
        <v>15000</v>
      </c>
      <c r="I34" s="3">
        <v>18000</v>
      </c>
      <c r="J34" s="3">
        <v>20000</v>
      </c>
    </row>
    <row r="35" spans="1:5" ht="11.25">
      <c r="A35" s="12" t="s">
        <v>35</v>
      </c>
      <c r="E35" s="6"/>
    </row>
    <row r="36" spans="1:10" ht="11.25">
      <c r="A36" s="13" t="s">
        <v>36</v>
      </c>
      <c r="B36" s="4">
        <v>7066</v>
      </c>
      <c r="C36" s="5">
        <v>6500</v>
      </c>
      <c r="D36" s="4">
        <v>4186</v>
      </c>
      <c r="E36" s="6">
        <f aca="true" t="shared" si="2" ref="E36:J36">SUM(50%*E13)+(90%*E14)</f>
        <v>7440</v>
      </c>
      <c r="F36" s="22">
        <f t="shared" si="2"/>
        <v>12250</v>
      </c>
      <c r="G36" s="22">
        <f t="shared" si="2"/>
        <v>22000</v>
      </c>
      <c r="H36" s="5">
        <f t="shared" si="2"/>
        <v>34000</v>
      </c>
      <c r="I36" s="5">
        <f t="shared" si="2"/>
        <v>41000</v>
      </c>
      <c r="J36" s="5">
        <f t="shared" si="2"/>
        <v>48000</v>
      </c>
    </row>
    <row r="37" spans="1:10" ht="11.25">
      <c r="A37" s="13" t="s">
        <v>37</v>
      </c>
      <c r="E37" s="6">
        <f aca="true" t="shared" si="3" ref="E37:J37">E15</f>
        <v>1000</v>
      </c>
      <c r="F37" s="23">
        <f t="shared" si="3"/>
        <v>1500</v>
      </c>
      <c r="G37" s="23">
        <f t="shared" si="3"/>
        <v>2000</v>
      </c>
      <c r="H37" s="24">
        <f t="shared" si="3"/>
        <v>2500</v>
      </c>
      <c r="I37" s="24">
        <f t="shared" si="3"/>
        <v>3500</v>
      </c>
      <c r="J37" s="24">
        <f t="shared" si="3"/>
        <v>5000</v>
      </c>
    </row>
    <row r="38" spans="1:10" ht="11.25">
      <c r="A38" s="13" t="s">
        <v>38</v>
      </c>
      <c r="C38" s="5">
        <v>600</v>
      </c>
      <c r="D38" s="4">
        <v>400</v>
      </c>
      <c r="E38" s="6">
        <f aca="true" t="shared" si="4" ref="E38:J38">10%*E13</f>
        <v>1200</v>
      </c>
      <c r="F38" s="22">
        <f t="shared" si="4"/>
        <v>2000</v>
      </c>
      <c r="G38" s="22">
        <f t="shared" si="4"/>
        <v>3500</v>
      </c>
      <c r="H38" s="5">
        <f t="shared" si="4"/>
        <v>5000</v>
      </c>
      <c r="I38" s="5">
        <f t="shared" si="4"/>
        <v>5500</v>
      </c>
      <c r="J38" s="5">
        <f t="shared" si="4"/>
        <v>6000</v>
      </c>
    </row>
    <row r="39" spans="1:10" ht="11.25">
      <c r="A39" s="13" t="s">
        <v>39</v>
      </c>
      <c r="E39" s="6">
        <f aca="true" t="shared" si="5" ref="E39:J39">5%*E13</f>
        <v>600</v>
      </c>
      <c r="F39" s="22">
        <f t="shared" si="5"/>
        <v>1000</v>
      </c>
      <c r="G39" s="22">
        <f t="shared" si="5"/>
        <v>1750</v>
      </c>
      <c r="H39" s="5">
        <f t="shared" si="5"/>
        <v>2500</v>
      </c>
      <c r="I39" s="5">
        <f t="shared" si="5"/>
        <v>2750</v>
      </c>
      <c r="J39" s="5">
        <f t="shared" si="5"/>
        <v>3000</v>
      </c>
    </row>
    <row r="40" spans="1:10" ht="11.25">
      <c r="A40" s="13" t="s">
        <v>40</v>
      </c>
      <c r="B40" s="4">
        <v>252</v>
      </c>
      <c r="C40" s="5">
        <v>250</v>
      </c>
      <c r="E40" s="6">
        <v>100</v>
      </c>
      <c r="F40" s="1">
        <v>150</v>
      </c>
      <c r="G40" s="1">
        <v>200</v>
      </c>
      <c r="H40" s="3">
        <v>300</v>
      </c>
      <c r="I40" s="3">
        <v>400</v>
      </c>
      <c r="J40" s="3">
        <v>500</v>
      </c>
    </row>
    <row r="41" spans="1:10" ht="11.25">
      <c r="A41" s="13" t="s">
        <v>93</v>
      </c>
      <c r="E41" s="6">
        <f aca="true" t="shared" si="6" ref="E41:J41">10%*(E13+E14)</f>
        <v>1360</v>
      </c>
      <c r="F41" s="25">
        <f t="shared" si="6"/>
        <v>2250</v>
      </c>
      <c r="G41" s="26">
        <f t="shared" si="6"/>
        <v>4000</v>
      </c>
      <c r="H41" s="27">
        <f t="shared" si="6"/>
        <v>6000</v>
      </c>
      <c r="I41" s="27">
        <f t="shared" si="6"/>
        <v>7000</v>
      </c>
      <c r="J41" s="27">
        <f t="shared" si="6"/>
        <v>8000</v>
      </c>
    </row>
    <row r="42" spans="1:5" ht="11.25">
      <c r="A42" s="12" t="s">
        <v>41</v>
      </c>
      <c r="D42" s="4">
        <v>973</v>
      </c>
      <c r="E42" s="6">
        <v>350</v>
      </c>
    </row>
    <row r="43" spans="1:10" ht="11.25">
      <c r="A43" s="12" t="s">
        <v>42</v>
      </c>
      <c r="B43" s="4">
        <v>7687</v>
      </c>
      <c r="C43" s="5">
        <v>10000</v>
      </c>
      <c r="D43" s="4">
        <v>6865</v>
      </c>
      <c r="E43" s="6">
        <f>1%*E20</f>
        <v>4520</v>
      </c>
      <c r="F43" s="1">
        <f>1.25%*F20</f>
        <v>6950</v>
      </c>
      <c r="G43" s="1">
        <f>1.5%*G20</f>
        <v>11010</v>
      </c>
      <c r="H43" s="3">
        <f>1.75%*H20</f>
        <v>17193.75</v>
      </c>
      <c r="I43" s="3">
        <f>1.85%*I20</f>
        <v>23337.750000000004</v>
      </c>
      <c r="J43" s="3">
        <f>2%*J20</f>
        <v>31020</v>
      </c>
    </row>
    <row r="44" spans="1:10" ht="11.25">
      <c r="A44" s="12" t="s">
        <v>43</v>
      </c>
      <c r="B44" s="4">
        <v>909</v>
      </c>
      <c r="E44" s="6">
        <v>1000</v>
      </c>
      <c r="F44" s="1">
        <v>2000</v>
      </c>
      <c r="G44" s="1">
        <v>2500</v>
      </c>
      <c r="H44" s="3">
        <v>3000</v>
      </c>
      <c r="I44" s="3">
        <v>4000</v>
      </c>
      <c r="J44" s="3">
        <v>5000</v>
      </c>
    </row>
    <row r="45" spans="1:10" ht="11.25">
      <c r="A45" s="12" t="s">
        <v>44</v>
      </c>
      <c r="B45" s="8">
        <v>-4038</v>
      </c>
      <c r="C45" s="7">
        <v>12000</v>
      </c>
      <c r="D45" s="8"/>
      <c r="E45" s="9">
        <v>7000</v>
      </c>
      <c r="F45" s="10">
        <v>10000</v>
      </c>
      <c r="G45" s="10">
        <v>14000</v>
      </c>
      <c r="H45" s="11">
        <v>20000</v>
      </c>
      <c r="I45" s="11">
        <v>24000</v>
      </c>
      <c r="J45" s="11">
        <v>30000</v>
      </c>
    </row>
    <row r="46" spans="1:10" s="15" customFormat="1" ht="11.25">
      <c r="A46" s="28" t="s">
        <v>45</v>
      </c>
      <c r="B46" s="29">
        <f>SUM(B23:B45)</f>
        <v>170152</v>
      </c>
      <c r="C46" s="29">
        <f>SUM(C23:C45)</f>
        <v>139826</v>
      </c>
      <c r="D46" s="29">
        <f>SUM(D23:D45)</f>
        <v>75270</v>
      </c>
      <c r="E46" s="6">
        <f aca="true" t="shared" si="7" ref="E46:J46">SUM(E24:E45)</f>
        <v>151482</v>
      </c>
      <c r="F46" s="30">
        <f t="shared" si="7"/>
        <v>197290</v>
      </c>
      <c r="G46" s="30">
        <f t="shared" si="7"/>
        <v>264995</v>
      </c>
      <c r="H46" s="31">
        <f t="shared" si="7"/>
        <v>352473.75</v>
      </c>
      <c r="I46" s="31">
        <f t="shared" si="7"/>
        <v>451887.75</v>
      </c>
      <c r="J46" s="31">
        <f t="shared" si="7"/>
        <v>557720</v>
      </c>
    </row>
    <row r="47" spans="1:5" ht="6.75" customHeight="1">
      <c r="A47" s="32"/>
      <c r="E47" s="6"/>
    </row>
    <row r="48" spans="1:10" s="15" customFormat="1" ht="11.25">
      <c r="A48" s="28" t="s">
        <v>94</v>
      </c>
      <c r="B48" s="16">
        <f>B20-B46</f>
        <v>154954</v>
      </c>
      <c r="C48" s="16">
        <f>C20-C46</f>
        <v>267374</v>
      </c>
      <c r="D48" s="16">
        <f>D20-D46</f>
        <v>233055</v>
      </c>
      <c r="E48" s="17">
        <f aca="true" t="shared" si="8" ref="E48:J48">E20-E46</f>
        <v>300518</v>
      </c>
      <c r="F48" s="18">
        <f t="shared" si="8"/>
        <v>358710</v>
      </c>
      <c r="G48" s="18">
        <f t="shared" si="8"/>
        <v>469005</v>
      </c>
      <c r="H48" s="33">
        <f t="shared" si="8"/>
        <v>630026.25</v>
      </c>
      <c r="I48" s="33">
        <f t="shared" si="8"/>
        <v>809612.25</v>
      </c>
      <c r="J48" s="33">
        <f t="shared" si="8"/>
        <v>993280</v>
      </c>
    </row>
    <row r="49" spans="1:5" ht="11.25">
      <c r="A49" s="32" t="s">
        <v>46</v>
      </c>
      <c r="E49" s="6"/>
    </row>
    <row r="50" spans="1:10" ht="11.25">
      <c r="A50" s="12" t="s">
        <v>47</v>
      </c>
      <c r="B50" s="4">
        <v>15997</v>
      </c>
      <c r="C50" s="5">
        <v>16000</v>
      </c>
      <c r="D50" s="4">
        <v>16000</v>
      </c>
      <c r="E50" s="34">
        <v>18000</v>
      </c>
      <c r="F50" s="1">
        <v>36000</v>
      </c>
      <c r="G50" s="1">
        <v>42000</v>
      </c>
      <c r="H50" s="3">
        <v>48000</v>
      </c>
      <c r="I50" s="3">
        <v>54000</v>
      </c>
      <c r="J50" s="3">
        <v>60000</v>
      </c>
    </row>
    <row r="51" spans="1:10" ht="11.25">
      <c r="A51" s="12" t="s">
        <v>25</v>
      </c>
      <c r="B51" s="4">
        <v>1392</v>
      </c>
      <c r="C51" s="5">
        <v>1690</v>
      </c>
      <c r="D51" s="4">
        <v>1560</v>
      </c>
      <c r="E51" s="34">
        <f aca="true" t="shared" si="9" ref="E51:J51">12%*E50</f>
        <v>2160</v>
      </c>
      <c r="F51" s="35">
        <f t="shared" si="9"/>
        <v>4320</v>
      </c>
      <c r="G51" s="35">
        <f t="shared" si="9"/>
        <v>5040</v>
      </c>
      <c r="H51" s="3">
        <f t="shared" si="9"/>
        <v>5760</v>
      </c>
      <c r="I51" s="3">
        <f t="shared" si="9"/>
        <v>6480</v>
      </c>
      <c r="J51" s="3">
        <f t="shared" si="9"/>
        <v>7200</v>
      </c>
    </row>
    <row r="52" spans="1:10" ht="11.25">
      <c r="A52" s="12" t="s">
        <v>26</v>
      </c>
      <c r="B52" s="4">
        <v>1359</v>
      </c>
      <c r="C52" s="5">
        <v>1800</v>
      </c>
      <c r="D52" s="4">
        <v>1962</v>
      </c>
      <c r="E52" s="6">
        <v>4194</v>
      </c>
      <c r="F52" s="1">
        <v>6150</v>
      </c>
      <c r="G52" s="1">
        <v>6775</v>
      </c>
      <c r="H52" s="3">
        <v>7500</v>
      </c>
      <c r="I52" s="3">
        <v>8200</v>
      </c>
      <c r="J52" s="3">
        <v>9000</v>
      </c>
    </row>
    <row r="53" spans="1:10" ht="11.25">
      <c r="A53" s="12" t="s">
        <v>48</v>
      </c>
      <c r="E53" s="34">
        <v>15000</v>
      </c>
      <c r="F53" s="1">
        <v>15000</v>
      </c>
      <c r="G53" s="1">
        <v>30000</v>
      </c>
      <c r="H53" s="3">
        <v>40000</v>
      </c>
      <c r="I53" s="3">
        <v>100000</v>
      </c>
      <c r="J53" s="3">
        <v>150000</v>
      </c>
    </row>
    <row r="54" spans="1:10" ht="11.25">
      <c r="A54" s="12" t="s">
        <v>49</v>
      </c>
      <c r="E54" s="34">
        <v>5000</v>
      </c>
      <c r="F54" s="1">
        <v>10000</v>
      </c>
      <c r="G54" s="1">
        <v>12500</v>
      </c>
      <c r="H54" s="3">
        <v>20000</v>
      </c>
      <c r="I54" s="3">
        <v>30000</v>
      </c>
      <c r="J54" s="3">
        <v>50000</v>
      </c>
    </row>
    <row r="55" spans="1:10" ht="11.25">
      <c r="A55" s="12" t="s">
        <v>50</v>
      </c>
      <c r="C55" s="5">
        <v>500</v>
      </c>
      <c r="D55" s="4">
        <v>276</v>
      </c>
      <c r="E55" s="34">
        <v>3000</v>
      </c>
      <c r="F55" s="1">
        <v>6000</v>
      </c>
      <c r="G55" s="1">
        <v>8000</v>
      </c>
      <c r="H55" s="3">
        <v>10000</v>
      </c>
      <c r="I55" s="3">
        <v>12000</v>
      </c>
      <c r="J55" s="3">
        <v>15000</v>
      </c>
    </row>
    <row r="56" spans="1:10" ht="11.25">
      <c r="A56" s="12" t="s">
        <v>51</v>
      </c>
      <c r="B56" s="8"/>
      <c r="C56" s="7">
        <v>1000</v>
      </c>
      <c r="D56" s="8"/>
      <c r="E56" s="36">
        <v>1000</v>
      </c>
      <c r="F56" s="10">
        <v>2500</v>
      </c>
      <c r="G56" s="10">
        <v>3000</v>
      </c>
      <c r="H56" s="11">
        <v>3500</v>
      </c>
      <c r="I56" s="11">
        <v>4000</v>
      </c>
      <c r="J56" s="11">
        <v>4500</v>
      </c>
    </row>
    <row r="57" spans="1:10" s="15" customFormat="1" ht="11.25">
      <c r="A57" s="28" t="s">
        <v>52</v>
      </c>
      <c r="B57" s="29">
        <f>SUM(B50:B56)</f>
        <v>18748</v>
      </c>
      <c r="C57" s="29">
        <f>SUM(C50:C56)</f>
        <v>20990</v>
      </c>
      <c r="D57" s="29">
        <f>SUM(D50:D56)</f>
        <v>19798</v>
      </c>
      <c r="E57" s="34">
        <f aca="true" t="shared" si="10" ref="E57:J57">SUM(E50:E56)</f>
        <v>48354</v>
      </c>
      <c r="F57" s="37">
        <f t="shared" si="10"/>
        <v>79970</v>
      </c>
      <c r="G57" s="37">
        <f t="shared" si="10"/>
        <v>107315</v>
      </c>
      <c r="H57" s="38">
        <f t="shared" si="10"/>
        <v>134760</v>
      </c>
      <c r="I57" s="38">
        <f t="shared" si="10"/>
        <v>214680</v>
      </c>
      <c r="J57" s="38">
        <f t="shared" si="10"/>
        <v>295700</v>
      </c>
    </row>
    <row r="58" ht="11.25">
      <c r="A58" s="32" t="s">
        <v>53</v>
      </c>
    </row>
    <row r="59" spans="1:10" ht="11.25">
      <c r="A59" s="13" t="s">
        <v>54</v>
      </c>
      <c r="E59" s="34">
        <v>0</v>
      </c>
      <c r="F59" s="1">
        <v>20000</v>
      </c>
      <c r="G59" s="1">
        <v>45000</v>
      </c>
      <c r="H59" s="3">
        <v>75000</v>
      </c>
      <c r="I59" s="3">
        <v>120000</v>
      </c>
      <c r="J59" s="3">
        <v>150000</v>
      </c>
    </row>
    <row r="60" spans="1:10" ht="11.25">
      <c r="A60" s="13" t="s">
        <v>25</v>
      </c>
      <c r="E60" s="39">
        <v>0</v>
      </c>
      <c r="F60" s="1">
        <f>12%*F59</f>
        <v>2400</v>
      </c>
      <c r="G60" s="1">
        <f>12%*G59</f>
        <v>5400</v>
      </c>
      <c r="H60" s="3">
        <f>12%*H59</f>
        <v>9000</v>
      </c>
      <c r="I60" s="3">
        <f>12%*I59</f>
        <v>14400</v>
      </c>
      <c r="J60" s="3">
        <f>12%*J59</f>
        <v>18000</v>
      </c>
    </row>
    <row r="61" spans="1:10" ht="11.25">
      <c r="A61" s="13" t="s">
        <v>26</v>
      </c>
      <c r="E61" s="39">
        <v>0</v>
      </c>
      <c r="F61" s="1">
        <v>6150</v>
      </c>
      <c r="G61" s="1">
        <v>13550</v>
      </c>
      <c r="H61" s="3">
        <v>22500</v>
      </c>
      <c r="I61" s="3">
        <v>32800</v>
      </c>
      <c r="J61" s="3">
        <v>36000</v>
      </c>
    </row>
    <row r="62" ht="11.25">
      <c r="A62" s="12" t="s">
        <v>56</v>
      </c>
    </row>
    <row r="63" spans="1:10" ht="11.25">
      <c r="A63" s="13" t="s">
        <v>57</v>
      </c>
      <c r="B63" s="4">
        <v>9000</v>
      </c>
      <c r="C63" s="5">
        <v>9000</v>
      </c>
      <c r="D63" s="4">
        <v>9000</v>
      </c>
      <c r="E63" s="39">
        <v>9000</v>
      </c>
      <c r="F63" s="1">
        <v>12000</v>
      </c>
      <c r="G63" s="1">
        <v>15000</v>
      </c>
      <c r="H63" s="3">
        <v>24000</v>
      </c>
      <c r="I63" s="3">
        <v>30000</v>
      </c>
      <c r="J63" s="3">
        <v>36000</v>
      </c>
    </row>
    <row r="64" spans="1:10" ht="11.25">
      <c r="A64" s="13" t="s">
        <v>25</v>
      </c>
      <c r="E64" s="39">
        <f aca="true" t="shared" si="11" ref="E64:J64">12%*E63</f>
        <v>1080</v>
      </c>
      <c r="F64" s="1">
        <f t="shared" si="11"/>
        <v>1440</v>
      </c>
      <c r="G64" s="1">
        <f t="shared" si="11"/>
        <v>1800</v>
      </c>
      <c r="H64" s="3">
        <f t="shared" si="11"/>
        <v>2880</v>
      </c>
      <c r="I64" s="3">
        <f t="shared" si="11"/>
        <v>3600</v>
      </c>
      <c r="J64" s="3">
        <f t="shared" si="11"/>
        <v>4320</v>
      </c>
    </row>
    <row r="65" spans="1:10" ht="11.25">
      <c r="A65" s="13" t="s">
        <v>26</v>
      </c>
      <c r="E65" s="6">
        <v>5592</v>
      </c>
      <c r="F65" s="1">
        <v>6150</v>
      </c>
      <c r="G65" s="1">
        <v>6775</v>
      </c>
      <c r="H65" s="3">
        <v>7500</v>
      </c>
      <c r="I65" s="3">
        <v>8200</v>
      </c>
      <c r="J65" s="3">
        <v>9000</v>
      </c>
    </row>
    <row r="66" spans="1:10" ht="11.25">
      <c r="A66" s="13" t="s">
        <v>58</v>
      </c>
      <c r="C66" s="5">
        <v>450</v>
      </c>
      <c r="D66" s="4">
        <v>450</v>
      </c>
      <c r="E66" s="39">
        <v>450</v>
      </c>
      <c r="F66" s="1">
        <v>600</v>
      </c>
      <c r="G66" s="1">
        <v>800</v>
      </c>
      <c r="H66" s="3">
        <v>1000</v>
      </c>
      <c r="I66" s="3">
        <v>1200</v>
      </c>
      <c r="J66" s="3">
        <v>1500</v>
      </c>
    </row>
    <row r="67" spans="1:10" ht="11.25">
      <c r="A67" s="13" t="s">
        <v>59</v>
      </c>
      <c r="B67" s="4">
        <v>659</v>
      </c>
      <c r="C67" s="5">
        <v>950</v>
      </c>
      <c r="D67" s="4">
        <v>673</v>
      </c>
      <c r="E67" s="39">
        <v>1000</v>
      </c>
      <c r="F67" s="1">
        <v>1500</v>
      </c>
      <c r="G67" s="1">
        <v>1750</v>
      </c>
      <c r="H67" s="3">
        <v>2000</v>
      </c>
      <c r="I67" s="3">
        <v>2500</v>
      </c>
      <c r="J67" s="3">
        <v>3000</v>
      </c>
    </row>
    <row r="68" spans="1:10" ht="11.25">
      <c r="A68" s="12" t="s">
        <v>60</v>
      </c>
      <c r="E68" s="39">
        <v>0</v>
      </c>
      <c r="F68" s="1">
        <v>2500</v>
      </c>
      <c r="G68" s="1">
        <v>4000</v>
      </c>
      <c r="H68" s="3">
        <v>8000</v>
      </c>
      <c r="I68" s="3">
        <v>15000</v>
      </c>
      <c r="J68" s="3">
        <v>25000</v>
      </c>
    </row>
    <row r="69" spans="1:10" ht="11.25">
      <c r="A69" s="12" t="s">
        <v>61</v>
      </c>
      <c r="C69" s="5">
        <v>2000</v>
      </c>
      <c r="D69" s="4">
        <v>1182</v>
      </c>
      <c r="E69" s="39">
        <v>2000</v>
      </c>
      <c r="F69" s="1">
        <v>1000</v>
      </c>
      <c r="G69" s="1">
        <v>2000</v>
      </c>
      <c r="H69" s="3">
        <v>1000</v>
      </c>
      <c r="I69" s="3">
        <v>2000</v>
      </c>
      <c r="J69" s="3">
        <v>1000</v>
      </c>
    </row>
    <row r="70" spans="1:10" ht="11.25">
      <c r="A70" s="12" t="s">
        <v>62</v>
      </c>
      <c r="D70" s="4">
        <v>300</v>
      </c>
      <c r="E70" s="39">
        <v>500</v>
      </c>
      <c r="F70" s="1">
        <v>750</v>
      </c>
      <c r="G70" s="1">
        <v>1000</v>
      </c>
      <c r="H70" s="3">
        <v>1500</v>
      </c>
      <c r="I70" s="3">
        <v>2000</v>
      </c>
      <c r="J70" s="3">
        <v>3000</v>
      </c>
    </row>
    <row r="71" spans="1:10" ht="11.25">
      <c r="A71" s="12" t="s">
        <v>63</v>
      </c>
      <c r="B71" s="8">
        <v>2622</v>
      </c>
      <c r="C71" s="7"/>
      <c r="D71" s="8"/>
      <c r="E71" s="40">
        <v>3500</v>
      </c>
      <c r="F71" s="10">
        <v>5000</v>
      </c>
      <c r="G71" s="10">
        <v>7500</v>
      </c>
      <c r="H71" s="11">
        <v>12000</v>
      </c>
      <c r="I71" s="11">
        <v>15000</v>
      </c>
      <c r="J71" s="11">
        <v>18000</v>
      </c>
    </row>
    <row r="72" spans="1:10" s="15" customFormat="1" ht="11.25">
      <c r="A72" s="28" t="s">
        <v>64</v>
      </c>
      <c r="B72" s="29">
        <f>SUM(B59:B71)</f>
        <v>12281</v>
      </c>
      <c r="C72" s="29">
        <f>SUM(C59:C71)</f>
        <v>12400</v>
      </c>
      <c r="D72" s="29">
        <f>SUM(D59:D71)</f>
        <v>11605</v>
      </c>
      <c r="E72" s="34">
        <f aca="true" t="shared" si="12" ref="E72:J72">SUM(E59:E71)</f>
        <v>23122</v>
      </c>
      <c r="F72" s="37">
        <f t="shared" si="12"/>
        <v>59490</v>
      </c>
      <c r="G72" s="37">
        <f t="shared" si="12"/>
        <v>104575</v>
      </c>
      <c r="H72" s="38">
        <f t="shared" si="12"/>
        <v>166380</v>
      </c>
      <c r="I72" s="38">
        <f t="shared" si="12"/>
        <v>246700</v>
      </c>
      <c r="J72" s="38">
        <f t="shared" si="12"/>
        <v>304820</v>
      </c>
    </row>
    <row r="73" ht="11.25">
      <c r="A73" s="32" t="s">
        <v>65</v>
      </c>
    </row>
    <row r="74" spans="1:10" ht="11.25">
      <c r="A74" s="12" t="s">
        <v>66</v>
      </c>
      <c r="E74" s="39">
        <v>2000</v>
      </c>
      <c r="F74" s="1">
        <v>3000</v>
      </c>
      <c r="G74" s="1">
        <v>4000</v>
      </c>
      <c r="H74" s="3">
        <v>5000</v>
      </c>
      <c r="I74" s="3">
        <v>6000</v>
      </c>
      <c r="J74" s="3">
        <v>7000</v>
      </c>
    </row>
    <row r="75" spans="1:10" ht="11.25">
      <c r="A75" s="12" t="s">
        <v>18</v>
      </c>
      <c r="B75" s="4">
        <v>20967</v>
      </c>
      <c r="C75" s="5">
        <v>25000</v>
      </c>
      <c r="D75" s="4">
        <v>19735</v>
      </c>
      <c r="E75" s="39">
        <v>22000</v>
      </c>
      <c r="F75" s="1">
        <f>F17</f>
        <v>30000</v>
      </c>
      <c r="G75" s="1">
        <f>G17</f>
        <v>24000</v>
      </c>
      <c r="H75" s="3">
        <f>H17</f>
        <v>26000</v>
      </c>
      <c r="I75" s="3">
        <f>I17</f>
        <v>28000</v>
      </c>
      <c r="J75" s="3">
        <f>J17</f>
        <v>30000</v>
      </c>
    </row>
    <row r="76" spans="1:10" ht="11.25">
      <c r="A76" s="12" t="s">
        <v>67</v>
      </c>
      <c r="E76" s="39">
        <v>3000</v>
      </c>
      <c r="F76" s="1">
        <v>7500</v>
      </c>
      <c r="G76" s="1">
        <v>4500</v>
      </c>
      <c r="H76" s="3">
        <v>4500</v>
      </c>
      <c r="I76" s="3">
        <v>4500</v>
      </c>
      <c r="J76" s="3">
        <v>4500</v>
      </c>
    </row>
    <row r="77" spans="1:10" ht="11.25">
      <c r="A77" s="12" t="s">
        <v>68</v>
      </c>
      <c r="B77" s="8"/>
      <c r="C77" s="7"/>
      <c r="D77" s="8"/>
      <c r="E77" s="40">
        <v>500</v>
      </c>
      <c r="F77" s="10">
        <v>2000</v>
      </c>
      <c r="G77" s="10">
        <v>3000</v>
      </c>
      <c r="H77" s="11">
        <v>4000</v>
      </c>
      <c r="I77" s="11">
        <v>5000</v>
      </c>
      <c r="J77" s="11">
        <v>6000</v>
      </c>
    </row>
    <row r="78" spans="1:10" s="15" customFormat="1" ht="11.25">
      <c r="A78" s="28" t="s">
        <v>69</v>
      </c>
      <c r="B78" s="29">
        <f>SUM(B74:B77)</f>
        <v>20967</v>
      </c>
      <c r="C78" s="29">
        <f>SUM(C74:C77)</f>
        <v>25000</v>
      </c>
      <c r="D78" s="29">
        <f>SUM(D74:D77)</f>
        <v>19735</v>
      </c>
      <c r="E78" s="39">
        <f aca="true" t="shared" si="13" ref="E78:J78">SUM(E74:E77)</f>
        <v>27500</v>
      </c>
      <c r="F78" s="15">
        <f t="shared" si="13"/>
        <v>42500</v>
      </c>
      <c r="G78" s="15">
        <f t="shared" si="13"/>
        <v>35500</v>
      </c>
      <c r="H78" s="38">
        <f t="shared" si="13"/>
        <v>39500</v>
      </c>
      <c r="I78" s="38">
        <f t="shared" si="13"/>
        <v>43500</v>
      </c>
      <c r="J78" s="38">
        <f t="shared" si="13"/>
        <v>47500</v>
      </c>
    </row>
    <row r="79" ht="11.25">
      <c r="A79" s="32" t="s">
        <v>70</v>
      </c>
    </row>
    <row r="80" spans="1:10" ht="11.25">
      <c r="A80" s="12" t="s">
        <v>71</v>
      </c>
      <c r="B80" s="4">
        <v>16008</v>
      </c>
      <c r="C80" s="5">
        <v>16000</v>
      </c>
      <c r="D80" s="4">
        <v>16000</v>
      </c>
      <c r="E80" s="39">
        <v>0</v>
      </c>
      <c r="F80" s="1">
        <v>30000</v>
      </c>
      <c r="G80" s="1">
        <v>45000</v>
      </c>
      <c r="H80" s="3">
        <v>48000</v>
      </c>
      <c r="I80" s="3">
        <v>48000</v>
      </c>
      <c r="J80" s="3">
        <v>48000</v>
      </c>
    </row>
    <row r="81" spans="1:10" ht="11.25">
      <c r="A81" s="12" t="s">
        <v>72</v>
      </c>
      <c r="B81" s="4">
        <v>37000</v>
      </c>
      <c r="C81" s="5">
        <v>36000</v>
      </c>
      <c r="D81" s="4">
        <v>36000</v>
      </c>
      <c r="E81" s="34">
        <v>39000</v>
      </c>
      <c r="F81" s="1">
        <v>42000</v>
      </c>
      <c r="G81" s="1">
        <v>45000</v>
      </c>
      <c r="H81" s="3">
        <v>48000</v>
      </c>
      <c r="I81" s="3">
        <v>48000</v>
      </c>
      <c r="J81" s="3">
        <v>48000</v>
      </c>
    </row>
    <row r="82" spans="1:10" ht="11.25">
      <c r="A82" s="12" t="s">
        <v>73</v>
      </c>
      <c r="E82" s="34">
        <v>0</v>
      </c>
      <c r="F82" s="1">
        <v>0</v>
      </c>
      <c r="G82" s="1">
        <v>12000</v>
      </c>
      <c r="H82" s="3">
        <v>30000</v>
      </c>
      <c r="I82" s="3">
        <v>36000</v>
      </c>
      <c r="J82" s="3">
        <v>36000</v>
      </c>
    </row>
    <row r="83" spans="1:10" ht="11.25">
      <c r="A83" s="12" t="s">
        <v>25</v>
      </c>
      <c r="B83" s="4">
        <v>4617</v>
      </c>
      <c r="C83" s="5">
        <v>5494</v>
      </c>
      <c r="D83" s="4">
        <v>5114</v>
      </c>
      <c r="E83" s="39">
        <f aca="true" t="shared" si="14" ref="E83:J83">12%*(E80+E81+E82)</f>
        <v>4680</v>
      </c>
      <c r="F83" s="1">
        <f t="shared" si="14"/>
        <v>8640</v>
      </c>
      <c r="G83" s="1">
        <f t="shared" si="14"/>
        <v>12240</v>
      </c>
      <c r="H83" s="3">
        <f t="shared" si="14"/>
        <v>15120</v>
      </c>
      <c r="I83" s="3">
        <f t="shared" si="14"/>
        <v>15840</v>
      </c>
      <c r="J83" s="3">
        <f t="shared" si="14"/>
        <v>15840</v>
      </c>
    </row>
    <row r="84" spans="1:10" ht="11.25">
      <c r="A84" s="12" t="s">
        <v>26</v>
      </c>
      <c r="B84" s="4">
        <v>5453</v>
      </c>
      <c r="C84" s="5">
        <v>7200</v>
      </c>
      <c r="D84" s="4">
        <v>6430</v>
      </c>
      <c r="E84" s="6">
        <v>5592</v>
      </c>
      <c r="F84" s="1">
        <v>12300</v>
      </c>
      <c r="G84" s="1">
        <v>17100</v>
      </c>
      <c r="H84" s="3">
        <v>22500</v>
      </c>
      <c r="I84" s="3">
        <v>24600</v>
      </c>
      <c r="J84" s="3">
        <v>27000</v>
      </c>
    </row>
    <row r="85" spans="1:10" ht="11.25">
      <c r="A85" s="12" t="s">
        <v>74</v>
      </c>
      <c r="B85" s="4">
        <v>5376</v>
      </c>
      <c r="C85" s="5">
        <v>7200</v>
      </c>
      <c r="D85" s="4">
        <v>6366</v>
      </c>
      <c r="E85" s="39">
        <v>7200</v>
      </c>
      <c r="F85" s="1">
        <v>8400</v>
      </c>
      <c r="G85" s="1">
        <v>9600</v>
      </c>
      <c r="H85" s="3">
        <v>10800</v>
      </c>
      <c r="I85" s="3">
        <v>12000</v>
      </c>
      <c r="J85" s="3">
        <v>12000</v>
      </c>
    </row>
    <row r="86" spans="1:10" ht="11.25">
      <c r="A86" s="12" t="s">
        <v>75</v>
      </c>
      <c r="B86" s="4">
        <v>10800</v>
      </c>
      <c r="C86" s="5">
        <v>900</v>
      </c>
      <c r="D86" s="4">
        <v>900</v>
      </c>
      <c r="E86" s="39">
        <v>6000</v>
      </c>
      <c r="F86" s="1">
        <v>7200</v>
      </c>
      <c r="G86" s="1">
        <v>8400</v>
      </c>
      <c r="H86" s="3">
        <v>9600</v>
      </c>
      <c r="I86" s="3">
        <v>10800</v>
      </c>
      <c r="J86" s="3">
        <v>12000</v>
      </c>
    </row>
    <row r="87" spans="1:10" ht="11.25">
      <c r="A87" s="12" t="s">
        <v>76</v>
      </c>
      <c r="B87" s="4">
        <v>18750</v>
      </c>
      <c r="C87" s="5">
        <v>18300</v>
      </c>
      <c r="D87" s="4">
        <v>18835</v>
      </c>
      <c r="E87" s="39">
        <v>20000</v>
      </c>
      <c r="F87" s="1">
        <v>22000</v>
      </c>
      <c r="G87" s="1">
        <v>24000</v>
      </c>
      <c r="H87" s="3">
        <v>30000</v>
      </c>
      <c r="I87" s="3">
        <v>33000</v>
      </c>
      <c r="J87" s="3">
        <v>36000</v>
      </c>
    </row>
    <row r="88" spans="1:10" ht="11.25">
      <c r="A88" s="12" t="s">
        <v>95</v>
      </c>
      <c r="B88" s="4">
        <v>4983</v>
      </c>
      <c r="C88" s="5">
        <v>5000</v>
      </c>
      <c r="D88" s="4">
        <v>4517</v>
      </c>
      <c r="E88" s="39">
        <v>4500</v>
      </c>
      <c r="F88" s="1">
        <v>5500</v>
      </c>
      <c r="G88" s="1">
        <v>6000</v>
      </c>
      <c r="H88" s="3">
        <v>6500</v>
      </c>
      <c r="I88" s="3">
        <v>8000</v>
      </c>
      <c r="J88" s="3">
        <v>10000</v>
      </c>
    </row>
    <row r="89" spans="1:10" ht="11.25">
      <c r="A89" s="12" t="s">
        <v>77</v>
      </c>
      <c r="B89" s="4">
        <v>2277</v>
      </c>
      <c r="C89" s="5">
        <v>2000</v>
      </c>
      <c r="D89" s="4">
        <v>2272</v>
      </c>
      <c r="E89" s="39">
        <v>2500</v>
      </c>
      <c r="F89" s="1">
        <v>3000</v>
      </c>
      <c r="G89" s="1">
        <v>3500</v>
      </c>
      <c r="H89" s="3">
        <v>4000</v>
      </c>
      <c r="I89" s="3">
        <v>5000</v>
      </c>
      <c r="J89" s="3">
        <v>5500</v>
      </c>
    </row>
    <row r="90" spans="1:10" ht="11.25">
      <c r="A90" s="12" t="s">
        <v>78</v>
      </c>
      <c r="B90" s="4">
        <v>1040</v>
      </c>
      <c r="C90" s="5">
        <v>5000</v>
      </c>
      <c r="D90" s="4">
        <v>1862</v>
      </c>
      <c r="E90" s="39">
        <v>2500</v>
      </c>
      <c r="F90" s="1">
        <v>4000</v>
      </c>
      <c r="G90" s="1">
        <v>5000</v>
      </c>
      <c r="H90" s="3">
        <v>7000</v>
      </c>
      <c r="I90" s="3">
        <v>7000</v>
      </c>
      <c r="J90" s="3">
        <v>10000</v>
      </c>
    </row>
    <row r="91" spans="1:10" ht="11.25">
      <c r="A91" s="12" t="s">
        <v>79</v>
      </c>
      <c r="C91" s="5">
        <v>5000</v>
      </c>
      <c r="D91" s="4">
        <v>280</v>
      </c>
      <c r="E91" s="39">
        <v>10000</v>
      </c>
      <c r="F91" s="1">
        <v>5000</v>
      </c>
      <c r="G91" s="1">
        <v>5000</v>
      </c>
      <c r="H91" s="3">
        <v>5000</v>
      </c>
      <c r="I91" s="3">
        <v>10000</v>
      </c>
      <c r="J91" s="3">
        <v>10000</v>
      </c>
    </row>
    <row r="92" spans="1:10" ht="11.25">
      <c r="A92" s="12" t="s">
        <v>80</v>
      </c>
      <c r="B92" s="4">
        <v>5260</v>
      </c>
      <c r="C92" s="5">
        <v>6000</v>
      </c>
      <c r="D92" s="4">
        <v>4088</v>
      </c>
      <c r="E92" s="39">
        <v>2500</v>
      </c>
      <c r="F92" s="1">
        <v>3500</v>
      </c>
      <c r="G92" s="1">
        <v>4500</v>
      </c>
      <c r="H92" s="3">
        <v>6000</v>
      </c>
      <c r="I92" s="3">
        <v>7000</v>
      </c>
      <c r="J92" s="3">
        <v>8000</v>
      </c>
    </row>
    <row r="93" spans="1:10" ht="11.25">
      <c r="A93" s="12" t="s">
        <v>55</v>
      </c>
      <c r="B93" s="4">
        <v>-365</v>
      </c>
      <c r="C93" s="5">
        <v>1400</v>
      </c>
      <c r="D93" s="4">
        <v>1265</v>
      </c>
      <c r="E93" s="39">
        <v>1500</v>
      </c>
      <c r="F93" s="1">
        <v>1600</v>
      </c>
      <c r="G93" s="1">
        <v>1700</v>
      </c>
      <c r="H93" s="3">
        <v>1800</v>
      </c>
      <c r="I93" s="3">
        <v>2000</v>
      </c>
      <c r="J93" s="3">
        <v>2500</v>
      </c>
    </row>
    <row r="94" spans="1:10" ht="11.25">
      <c r="A94" s="12" t="s">
        <v>81</v>
      </c>
      <c r="B94" s="8">
        <v>3395</v>
      </c>
      <c r="C94" s="7">
        <v>1403</v>
      </c>
      <c r="D94" s="8">
        <v>4210</v>
      </c>
      <c r="E94" s="40">
        <v>1000</v>
      </c>
      <c r="F94" s="10">
        <v>1500</v>
      </c>
      <c r="G94" s="10">
        <v>2000</v>
      </c>
      <c r="H94" s="11">
        <v>3000</v>
      </c>
      <c r="I94" s="11">
        <v>4000</v>
      </c>
      <c r="J94" s="11">
        <v>5000</v>
      </c>
    </row>
    <row r="95" spans="1:10" s="15" customFormat="1" ht="11.25">
      <c r="A95" s="41" t="s">
        <v>82</v>
      </c>
      <c r="B95" s="29">
        <f>SUM(B80:B94)</f>
        <v>114594</v>
      </c>
      <c r="C95" s="29">
        <f>SUM(C80:C94)</f>
        <v>116897</v>
      </c>
      <c r="D95" s="29">
        <f>SUM(D80:D94)</f>
        <v>108139</v>
      </c>
      <c r="E95" s="39">
        <f aca="true" t="shared" si="15" ref="E95:J95">SUM(E80:E94)</f>
        <v>106972</v>
      </c>
      <c r="F95" s="15">
        <f t="shared" si="15"/>
        <v>154640</v>
      </c>
      <c r="G95" s="15">
        <f t="shared" si="15"/>
        <v>201040</v>
      </c>
      <c r="H95" s="38">
        <f t="shared" si="15"/>
        <v>247320</v>
      </c>
      <c r="I95" s="38">
        <f t="shared" si="15"/>
        <v>271240</v>
      </c>
      <c r="J95" s="38">
        <f t="shared" si="15"/>
        <v>285840</v>
      </c>
    </row>
    <row r="96" ht="6.75" customHeight="1"/>
    <row r="97" spans="1:10" s="15" customFormat="1" ht="11.25">
      <c r="A97" s="28" t="s">
        <v>83</v>
      </c>
      <c r="B97" s="16">
        <f>B57+B72+B78+B95</f>
        <v>166590</v>
      </c>
      <c r="C97" s="16">
        <f>C57+C72+C78+C95</f>
        <v>175287</v>
      </c>
      <c r="D97" s="16">
        <f>D57+D72+D78+D95</f>
        <v>159277</v>
      </c>
      <c r="E97" s="42">
        <f aca="true" t="shared" si="16" ref="E97:J97">E57+E72+E78+E95</f>
        <v>205948</v>
      </c>
      <c r="F97" s="43">
        <f t="shared" si="16"/>
        <v>336600</v>
      </c>
      <c r="G97" s="43">
        <f t="shared" si="16"/>
        <v>448430</v>
      </c>
      <c r="H97" s="20">
        <f t="shared" si="16"/>
        <v>587960</v>
      </c>
      <c r="I97" s="20">
        <f t="shared" si="16"/>
        <v>776120</v>
      </c>
      <c r="J97" s="20">
        <f t="shared" si="16"/>
        <v>933860</v>
      </c>
    </row>
    <row r="98" ht="5.25" customHeight="1">
      <c r="E98" s="6"/>
    </row>
    <row r="99" spans="1:10" s="15" customFormat="1" ht="11.25">
      <c r="A99" s="15" t="s">
        <v>84</v>
      </c>
      <c r="B99" s="29">
        <f>B48-B97</f>
        <v>-11636</v>
      </c>
      <c r="C99" s="29">
        <f>C48-C97</f>
        <v>92087</v>
      </c>
      <c r="D99" s="29">
        <f>D48-D97</f>
        <v>73778</v>
      </c>
      <c r="E99" s="34">
        <f aca="true" t="shared" si="17" ref="E99:J99">E48-E97</f>
        <v>94570</v>
      </c>
      <c r="F99" s="37">
        <f t="shared" si="17"/>
        <v>22110</v>
      </c>
      <c r="G99" s="37">
        <f t="shared" si="17"/>
        <v>20575</v>
      </c>
      <c r="H99" s="38">
        <f t="shared" si="17"/>
        <v>42066.25</v>
      </c>
      <c r="I99" s="38">
        <f t="shared" si="17"/>
        <v>33492.25</v>
      </c>
      <c r="J99" s="38">
        <f t="shared" si="17"/>
        <v>59420</v>
      </c>
    </row>
    <row r="100" spans="5:7" ht="6.75" customHeight="1">
      <c r="E100" s="34"/>
      <c r="F100" s="35"/>
      <c r="G100" s="35"/>
    </row>
    <row r="101" spans="1:7" ht="11.25">
      <c r="A101" s="1" t="s">
        <v>98</v>
      </c>
      <c r="C101" s="5">
        <v>40000</v>
      </c>
      <c r="D101" s="4">
        <v>37928</v>
      </c>
      <c r="E101" s="34">
        <v>15000</v>
      </c>
      <c r="F101" s="35"/>
      <c r="G101" s="35"/>
    </row>
    <row r="102" spans="1:5" ht="11.25">
      <c r="A102" s="1" t="s">
        <v>96</v>
      </c>
      <c r="C102" s="5">
        <v>29500</v>
      </c>
      <c r="D102" s="4">
        <v>28078</v>
      </c>
      <c r="E102" s="39">
        <v>22000</v>
      </c>
    </row>
    <row r="103" ht="11.25">
      <c r="A103" s="1" t="s">
        <v>85</v>
      </c>
    </row>
    <row r="104" spans="1:5" ht="11.25">
      <c r="A104" s="12" t="s">
        <v>86</v>
      </c>
      <c r="C104" s="5">
        <v>8000</v>
      </c>
      <c r="E104" s="39">
        <v>6754</v>
      </c>
    </row>
    <row r="105" spans="1:5" ht="11.25">
      <c r="A105" s="12" t="s">
        <v>87</v>
      </c>
      <c r="C105" s="5">
        <v>12000</v>
      </c>
      <c r="E105" s="39">
        <v>11061</v>
      </c>
    </row>
    <row r="106" spans="1:5" ht="11.25">
      <c r="A106" s="12" t="s">
        <v>88</v>
      </c>
      <c r="D106" s="4">
        <v>2633</v>
      </c>
      <c r="E106" s="39">
        <v>2633</v>
      </c>
    </row>
    <row r="107" spans="1:5" ht="11.25">
      <c r="A107" s="12" t="s">
        <v>89</v>
      </c>
      <c r="D107" s="4">
        <v>1126</v>
      </c>
      <c r="E107" s="39">
        <v>1126</v>
      </c>
    </row>
    <row r="108" spans="1:5" ht="11.25">
      <c r="A108" s="12" t="s">
        <v>99</v>
      </c>
      <c r="D108" s="4">
        <v>1200</v>
      </c>
      <c r="E108" s="39">
        <v>1200</v>
      </c>
    </row>
    <row r="109" spans="1:5" ht="11.25">
      <c r="A109" s="12" t="s">
        <v>100</v>
      </c>
      <c r="D109" s="4">
        <v>1200</v>
      </c>
      <c r="E109" s="39">
        <v>1200</v>
      </c>
    </row>
    <row r="110" spans="1:5" ht="11.25">
      <c r="A110" s="12" t="s">
        <v>101</v>
      </c>
      <c r="B110" s="4">
        <v>108</v>
      </c>
      <c r="C110" s="5">
        <v>2464</v>
      </c>
      <c r="D110" s="4">
        <v>1000</v>
      </c>
      <c r="E110" s="39">
        <v>1487</v>
      </c>
    </row>
    <row r="111" spans="1:5" ht="11.25">
      <c r="A111" s="12" t="s">
        <v>102</v>
      </c>
      <c r="B111" s="4">
        <v>470</v>
      </c>
      <c r="C111" s="5">
        <v>1165</v>
      </c>
      <c r="E111" s="39">
        <v>1470</v>
      </c>
    </row>
    <row r="112" spans="1:5" ht="11.25">
      <c r="A112" s="12" t="s">
        <v>108</v>
      </c>
      <c r="C112" s="5">
        <v>36</v>
      </c>
      <c r="E112" s="39">
        <v>36</v>
      </c>
    </row>
    <row r="113" spans="1:5" ht="11.25">
      <c r="A113" s="12" t="s">
        <v>103</v>
      </c>
      <c r="B113" s="4">
        <v>1175</v>
      </c>
      <c r="D113" s="4">
        <v>615</v>
      </c>
      <c r="E113" s="39">
        <v>1790</v>
      </c>
    </row>
    <row r="114" spans="1:5" ht="11.25">
      <c r="A114" s="12" t="s">
        <v>104</v>
      </c>
      <c r="C114" s="5">
        <v>18</v>
      </c>
      <c r="E114" s="39">
        <v>18</v>
      </c>
    </row>
    <row r="115" spans="1:5" ht="11.25">
      <c r="A115" s="12" t="s">
        <v>105</v>
      </c>
      <c r="B115" s="4">
        <v>1185</v>
      </c>
      <c r="C115" s="5">
        <v>2360</v>
      </c>
      <c r="E115" s="39">
        <v>2360</v>
      </c>
    </row>
    <row r="116" spans="1:5" ht="11.25">
      <c r="A116" s="12" t="s">
        <v>106</v>
      </c>
      <c r="B116" s="4">
        <v>6</v>
      </c>
      <c r="C116" s="5">
        <v>477</v>
      </c>
      <c r="E116" s="39">
        <v>289</v>
      </c>
    </row>
    <row r="117" spans="1:10" ht="11.25">
      <c r="A117" s="12" t="s">
        <v>107</v>
      </c>
      <c r="B117" s="8">
        <v>102</v>
      </c>
      <c r="C117" s="7">
        <v>577</v>
      </c>
      <c r="D117" s="8"/>
      <c r="E117" s="40">
        <v>582</v>
      </c>
      <c r="G117" s="10"/>
      <c r="H117" s="11"/>
      <c r="I117" s="11"/>
      <c r="J117" s="11"/>
    </row>
    <row r="118" ht="6.75" customHeight="1"/>
    <row r="119" spans="1:10" s="15" customFormat="1" ht="12" thickBot="1">
      <c r="A119" s="28" t="s">
        <v>90</v>
      </c>
      <c r="B119" s="44">
        <f>B99-(B110+B111+B113+B115+B116+B117)</f>
        <v>-14682</v>
      </c>
      <c r="C119" s="44">
        <f>C99-(C101+C102+C104+C105+C110+C111+C112+C113+C114+C115+C116+C117)</f>
        <v>-4510</v>
      </c>
      <c r="D119" s="44">
        <f>D99-(D101+D102+D106+D107+D108+D109+D110+D113+D114+D115+D116+D117)</f>
        <v>-2</v>
      </c>
      <c r="E119" s="45">
        <f aca="true" t="shared" si="18" ref="E119:J119">E99-(E101+E102+E104+E105+E106+E107+E108+E110+E111+E112+E115+E116+E117)</f>
        <v>28572</v>
      </c>
      <c r="F119" s="46">
        <f t="shared" si="18"/>
        <v>22110</v>
      </c>
      <c r="G119" s="46">
        <f t="shared" si="18"/>
        <v>20575</v>
      </c>
      <c r="H119" s="47">
        <f t="shared" si="18"/>
        <v>42066.25</v>
      </c>
      <c r="I119" s="47">
        <f t="shared" si="18"/>
        <v>33492.25</v>
      </c>
      <c r="J119" s="47">
        <f t="shared" si="18"/>
        <v>59420</v>
      </c>
    </row>
  </sheetData>
  <sheetProtection/>
  <mergeCells count="2">
    <mergeCell ref="F2:J2"/>
    <mergeCell ref="B1:D1"/>
  </mergeCells>
  <printOptions gridLines="1" headings="1"/>
  <pageMargins left="0.25" right="0.2" top="1" bottom="0.5" header="0.5" footer="0.5"/>
  <pageSetup horizontalDpi="600" verticalDpi="600" orientation="portrait" r:id="rId1"/>
  <headerFooter alignWithMargins="0">
    <oddHeader>&amp;CGreen Party of the United States
2011 Budgeted Revenue and Expenditures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Turner</dc:creator>
  <cp:keywords/>
  <dc:description/>
  <cp:lastModifiedBy>jody</cp:lastModifiedBy>
  <cp:lastPrinted>2010-12-12T06:45:53Z</cp:lastPrinted>
  <dcterms:created xsi:type="dcterms:W3CDTF">2010-09-08T05:31:55Z</dcterms:created>
  <dcterms:modified xsi:type="dcterms:W3CDTF">2010-12-12T19:48:44Z</dcterms:modified>
  <cp:category/>
  <cp:version/>
  <cp:contentType/>
  <cp:contentStatus/>
</cp:coreProperties>
</file>